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elopment\Projects\Web\Adam-Gladstone.github.io\assets\images\"/>
    </mc:Choice>
  </mc:AlternateContent>
  <xr:revisionPtr revIDLastSave="0" documentId="13_ncr:1_{DDE9F619-88C0-4250-9BF9-00609AE1B064}" xr6:coauthVersionLast="47" xr6:coauthVersionMax="47" xr10:uidLastSave="{00000000-0000-0000-0000-000000000000}"/>
  <bookViews>
    <workbookView xWindow="-108" yWindow="-108" windowWidth="23256" windowHeight="12456" activeTab="1" xr2:uid="{EB0856D8-E191-4F16-B73A-E50C554CDF02}"/>
  </bookViews>
  <sheets>
    <sheet name="References" sheetId="1" r:id="rId1"/>
    <sheet name="Libraries" sheetId="2" r:id="rId2"/>
    <sheet name="Datasets" sheetId="3" r:id="rId3"/>
    <sheet name="Descriptive Statistics" sheetId="5" r:id="rId4"/>
  </sheets>
  <definedNames>
    <definedName name="ExternalData_1" localSheetId="2" hidden="1">Datasets!$B$2:$I$32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5" l="1" a="1"/>
  <c r="D77" i="5" s="1"/>
  <c r="D54" i="5" a="1"/>
  <c r="D54" i="5" s="1"/>
  <c r="D47" i="5" a="1"/>
  <c r="D47" i="5" s="1"/>
  <c r="D45" i="5" a="1"/>
  <c r="D45" i="5" s="1"/>
  <c r="D34" i="5" a="1"/>
  <c r="D34" i="5" s="1"/>
  <c r="E20" i="5" a="1"/>
  <c r="E20" i="5" s="1"/>
  <c r="D17" i="5" a="1"/>
  <c r="D17" i="5" s="1"/>
  <c r="D16" i="5" a="1"/>
  <c r="D16" i="5" s="1"/>
  <c r="D7" i="5" a="1"/>
  <c r="D7" i="5" s="1"/>
  <c r="B4" i="5" a="1"/>
  <c r="B4" i="5" s="1"/>
  <c r="B7" i="5" s="1"/>
  <c r="E5" i="2" a="1"/>
  <c r="E5" i="2" s="1"/>
  <c r="E4" i="2" a="1"/>
  <c r="E4" i="2" s="1"/>
  <c r="E33" i="5" a="1"/>
  <c r="E33" i="5" s="1"/>
  <c r="C5" i="2"/>
  <c r="C4" i="2"/>
  <c r="B35" i="5" l="1"/>
  <c r="E35" i="5" s="1" a="1"/>
  <c r="E35" i="5" s="1"/>
  <c r="B38" i="5"/>
  <c r="E38" i="5" s="1" a="1"/>
  <c r="E38" i="5" s="1"/>
  <c r="B36" i="5"/>
  <c r="E36" i="5" s="1" a="1"/>
  <c r="E36" i="5" s="1"/>
  <c r="B39" i="5"/>
  <c r="E39" i="5" s="1" a="1"/>
  <c r="E39" i="5" s="1"/>
  <c r="B41" i="5"/>
  <c r="E41" i="5" s="1" a="1"/>
  <c r="E41" i="5" s="1"/>
  <c r="B37" i="5"/>
  <c r="E37" i="5" s="1" a="1"/>
  <c r="E37" i="5" s="1"/>
  <c r="B40" i="5"/>
  <c r="E40" i="5" s="1" a="1"/>
  <c r="E40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FB0477-CF8D-43A5-9450-927D2BC9D4F8}" keepAlive="1" name="Query - GalapagosData" description="Connection to the 'GalapagosData' query in the workbook." type="5" refreshedVersion="8" background="1" saveData="1">
    <dbPr connection="Provider=Microsoft.Mashup.OleDb.1;Data Source=$Workbook$;Location=GalapagosData;Extended Properties=&quot;&quot;" command="SELECT * FROM [GalapagosData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<sst xmlns="http://schemas.openxmlformats.org/spreadsheetml/2006/main" count="73" uniqueCount="72">
  <si>
    <t>References</t>
  </si>
  <si>
    <t>Libraries</t>
  </si>
  <si>
    <t>pastecs</t>
  </si>
  <si>
    <t>summarytools</t>
  </si>
  <si>
    <t>Script</t>
  </si>
  <si>
    <t>Package</t>
  </si>
  <si>
    <t>Evaluate</t>
  </si>
  <si>
    <t>Python in Excel: How to generate descriptive statistics - Stringfest Analytics</t>
  </si>
  <si>
    <t>Descriptive statistics in R - Stats and R</t>
  </si>
  <si>
    <t>Evaluation</t>
  </si>
  <si>
    <t># Create a data frame</t>
  </si>
  <si>
    <t># Examine the data</t>
  </si>
  <si>
    <t># Basic stats</t>
  </si>
  <si>
    <t># Obtain the names</t>
  </si>
  <si>
    <t># Summary function</t>
  </si>
  <si>
    <t>Location</t>
  </si>
  <si>
    <t>Species</t>
  </si>
  <si>
    <t>Endemics</t>
  </si>
  <si>
    <t>Area</t>
  </si>
  <si>
    <t>Elevation</t>
  </si>
  <si>
    <t>Nearest</t>
  </si>
  <si>
    <t>Scruz</t>
  </si>
  <si>
    <t>Adjacent</t>
  </si>
  <si>
    <t>Baltra</t>
  </si>
  <si>
    <t>Bartolome</t>
  </si>
  <si>
    <t>Caldwell</t>
  </si>
  <si>
    <t>Champion</t>
  </si>
  <si>
    <t>Coamano</t>
  </si>
  <si>
    <t>Daphne.Major</t>
  </si>
  <si>
    <t>Daphne.Minor</t>
  </si>
  <si>
    <t>Darwin</t>
  </si>
  <si>
    <t>Eden</t>
  </si>
  <si>
    <t>Enderby</t>
  </si>
  <si>
    <t>Espanola</t>
  </si>
  <si>
    <t>Fernandina</t>
  </si>
  <si>
    <t>Gardner1</t>
  </si>
  <si>
    <t>Gardner2</t>
  </si>
  <si>
    <t>Genovesa</t>
  </si>
  <si>
    <t>Isabela</t>
  </si>
  <si>
    <t>Marchena</t>
  </si>
  <si>
    <t>Onslow</t>
  </si>
  <si>
    <t>Pinta</t>
  </si>
  <si>
    <t>Pinzon</t>
  </si>
  <si>
    <t>Las.Plazas</t>
  </si>
  <si>
    <t>Rabida</t>
  </si>
  <si>
    <t>SanCristobal</t>
  </si>
  <si>
    <t>SanSalvador</t>
  </si>
  <si>
    <t>SantaCruz</t>
  </si>
  <si>
    <t>SantaFe</t>
  </si>
  <si>
    <t>SantaMaria</t>
  </si>
  <si>
    <t>Seymour</t>
  </si>
  <si>
    <t>Tortuga</t>
  </si>
  <si>
    <t>Wolf</t>
  </si>
  <si>
    <t>mean(galapagos$Area)</t>
  </si>
  <si>
    <t>sd(galapagos$Area)</t>
  </si>
  <si>
    <t>minimum</t>
  </si>
  <si>
    <t>lower-hinge</t>
  </si>
  <si>
    <t>median</t>
  </si>
  <si>
    <t>upper-hinge</t>
  </si>
  <si>
    <t>maximum</t>
  </si>
  <si>
    <t># Extend with an R function (or two)</t>
  </si>
  <si>
    <t>as.data.frame(sapply(galapagos[,2:8], fivenum))</t>
  </si>
  <si>
    <t>Statistics</t>
  </si>
  <si>
    <t>names(summary(galapagos$Species))</t>
  </si>
  <si>
    <t>names(galapagos)</t>
  </si>
  <si>
    <t>custom_summary(galapagos$Area)</t>
  </si>
  <si>
    <t>custom_summary &lt;- function(data) {
  label &lt;- c("count", "mean", "std.dev")
  value &lt;- c(length(data), mean(data), sd(data))
  data.frame(label, value)
}</t>
  </si>
  <si>
    <t># Using different packages</t>
  </si>
  <si>
    <t># Custom function</t>
  </si>
  <si>
    <t>as.data.frame(descr(galapagos))</t>
  </si>
  <si>
    <t>Linear Models with R | faraway</t>
  </si>
  <si>
    <t>stat.desc(galapagos, norm=TRUE)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</si>
</sst>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2" fillId="0" borderId="0" xfId="1"/>
    <xf numFmtId="0" fontId="1" fillId="0" borderId="0" xfId="0" applyFont="1"/>
    <xf numFmtId="0" fontId="0" fillId="3" borderId="0" xfId="0" quotePrefix="1" applyFill="1"/>
    <xf numFmtId="0" fontId="0" fillId="3" borderId="0" xfId="0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164" fontId="0" fillId="3" borderId="0" xfId="0" applyNumberFormat="1" applyFill="1"/>
    <xf numFmtId="164" fontId="0" fillId="5" borderId="0" xfId="0" applyNumberFormat="1" applyFill="1"/>
    <xf numFmtId="164" fontId="0" fillId="0" borderId="0" xfId="0" applyNumberFormat="1"/>
  </cellXfs>
  <cellStyles count="2">
    <cellStyle name="Hyperlink" xfId="1" builtinId="8"/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2327B89-1A9C-4889-B15B-98D40788EBC6}" autoFormatId="16" applyNumberFormats="0" applyBorderFormats="0" applyFontFormats="0" applyPatternFormats="0" applyAlignmentFormats="0" applyWidthHeightFormats="0">
  <queryTableRefresh nextId="9">
    <queryTableFields count="8">
      <queryTableField id="1" name="Location" tableColumnId="1"/>
      <queryTableField id="2" name="Species" tableColumnId="2"/>
      <queryTableField id="3" name="Endemics" tableColumnId="3"/>
      <queryTableField id="4" name="Area" tableColumnId="4"/>
      <queryTableField id="5" name="Elevation" tableColumnId="5"/>
      <queryTableField id="6" name="Nearest" tableColumnId="6"/>
      <queryTableField id="7" name="Scruz" tableColumnId="7"/>
      <queryTableField id="8" name="Adjacen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5B0AE-5B37-41E0-ABFE-8A156F3E8336}" name="tableGalapagosData" displayName="tableGalapagosData" ref="B2:I32" tableType="queryTable" totalsRowShown="0">
  <autoFilter ref="B2:I32" xr:uid="{DD55B0AE-5B37-41E0-ABFE-8A156F3E8336}"/>
  <tableColumns count="8">
    <tableColumn id="1" xr3:uid="{85992B8E-45C5-4358-9701-08ADAEE7B149}" uniqueName="1" name="Location" queryTableFieldId="1" dataDxfId="2"/>
    <tableColumn id="2" xr3:uid="{E0649FBC-58EF-424B-AE0E-CE925DF008FC}" uniqueName="2" name="Species" queryTableFieldId="2"/>
    <tableColumn id="3" xr3:uid="{E0158A67-0FC0-4D81-AD41-B477827F6779}" uniqueName="3" name="Endemics" queryTableFieldId="3"/>
    <tableColumn id="4" xr3:uid="{8B58898A-49CF-4C07-BCEB-7500F9A57E3C}" uniqueName="4" name="Area" queryTableFieldId="4"/>
    <tableColumn id="5" xr3:uid="{9ECDABC6-191A-4A16-A5D1-0161A6A327BC}" uniqueName="5" name="Elevation" queryTableFieldId="5"/>
    <tableColumn id="6" xr3:uid="{1273E355-DC92-46F5-8F12-3A6D1E684D12}" uniqueName="6" name="Nearest" queryTableFieldId="6"/>
    <tableColumn id="7" xr3:uid="{7819F6D6-35A6-44A5-A8E7-48B18150C727}" uniqueName="7" name="Scruz" queryTableFieldId="7"/>
    <tableColumn id="8" xr3:uid="{080E864F-E5E1-470A-AAA0-02B46C207B07}" uniqueName="8" name="Adjacen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lianfaraway.github.io/faraway/LMR/" TargetMode="External"/><Relationship Id="rId2" Type="http://schemas.openxmlformats.org/officeDocument/2006/relationships/hyperlink" Target="https://statsandr.com/blog/descriptive-statistics-in-r/" TargetMode="External"/><Relationship Id="rId1" Type="http://schemas.openxmlformats.org/officeDocument/2006/relationships/hyperlink" Target="https://stringfestanalytics.com/python-in-excel-how-to-generate-descriptive-statistic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DCD4-F3C3-4C27-B611-D64603BBA5E7}">
  <sheetPr>
    <tabColor theme="0" tint="-0.249977111117893"/>
  </sheetPr>
  <dimension ref="B2:B5"/>
  <sheetViews>
    <sheetView workbookViewId="0">
      <selection activeCell="B5" sqref="B5"/>
    </sheetView>
  </sheetViews>
  <sheetFormatPr defaultRowHeight="14.4" x14ac:dyDescent="0.3"/>
  <cols>
    <col min="2" max="2" width="61.33203125" customWidth="1"/>
  </cols>
  <sheetData>
    <row r="2" spans="2:2" x14ac:dyDescent="0.3">
      <c r="B2" s="1" t="s">
        <v>0</v>
      </c>
    </row>
    <row r="3" spans="2:2" x14ac:dyDescent="0.3">
      <c r="B3" s="2" t="s">
        <v>8</v>
      </c>
    </row>
    <row r="4" spans="2:2" x14ac:dyDescent="0.3">
      <c r="B4" s="2" t="s">
        <v>7</v>
      </c>
    </row>
    <row r="5" spans="2:2" x14ac:dyDescent="0.3">
      <c r="B5" s="2" t="s">
        <v>70</v>
      </c>
    </row>
  </sheetData>
  <hyperlinks>
    <hyperlink ref="B4" r:id="rId1" display="https://stringfestanalytics.com/python-in-excel-how-to-generate-descriptive-statistics/" xr:uid="{274ACD79-5770-4981-85D7-D8D52886A7F1}"/>
    <hyperlink ref="B3" r:id="rId2" display="https://statsandr.com/blog/descriptive-statistics-in-r/" xr:uid="{80C6E757-1E45-4189-9F61-895780DC8D31}"/>
    <hyperlink ref="B5" r:id="rId3" display="https://julianfaraway.github.io/faraway/LMR/" xr:uid="{18A6FD56-7FB6-4B68-A62F-FAA73094C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40DD-D99B-43E4-A33E-A719BEB87B1B}">
  <sheetPr>
    <tabColor theme="0" tint="-0.249977111117893"/>
  </sheetPr>
  <dimension ref="B2:E5"/>
  <sheetViews>
    <sheetView tabSelected="1" workbookViewId="0">
      <selection activeCell="E4" sqref="E4"/>
    </sheetView>
  </sheetViews>
  <sheetFormatPr defaultRowHeight="14.4" x14ac:dyDescent="0.3"/>
  <cols>
    <col min="2" max="2" width="28.33203125" customWidth="1"/>
    <col min="3" max="3" width="25" customWidth="1"/>
  </cols>
  <sheetData>
    <row r="2" spans="2:5" x14ac:dyDescent="0.3">
      <c r="B2" s="1" t="s">
        <v>1</v>
      </c>
      <c r="C2" s="3"/>
    </row>
    <row r="3" spans="2:5" x14ac:dyDescent="0.3">
      <c r="B3" s="1" t="s">
        <v>5</v>
      </c>
      <c r="C3" s="1" t="s">
        <v>4</v>
      </c>
      <c r="E3" s="1" t="s">
        <v>6</v>
      </c>
    </row>
    <row r="4" spans="2:5" x14ac:dyDescent="0.3">
      <c r="B4" t="s">
        <v>2</v>
      </c>
      <c r="C4" t="str">
        <f>"library("&amp;B4&amp;")"</f>
        <v>library(pastecs)</v>
      </c>
      <c r="E4" t="str" cm="1">
        <f t="array" ref="E4">_xll.RScript.Evaluate(C4, TRUE)</f>
        <v>OK</v>
      </c>
    </row>
    <row r="5" spans="2:5" x14ac:dyDescent="0.3">
      <c r="B5" t="s">
        <v>3</v>
      </c>
      <c r="C5" t="str">
        <f>"library("&amp;B5&amp;")"</f>
        <v>library(summarytools)</v>
      </c>
      <c r="E5" t="str" cm="1">
        <f t="array" ref="E5">_xll.RScript.Evaluate(C5, TRUE)</f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EF21-8D1A-4E97-89CE-A93B9E1A3A7B}">
  <sheetPr>
    <tabColor theme="4" tint="0.79998168889431442"/>
  </sheetPr>
  <dimension ref="B2:I32"/>
  <sheetViews>
    <sheetView workbookViewId="0"/>
  </sheetViews>
  <sheetFormatPr defaultRowHeight="14.4" x14ac:dyDescent="0.3"/>
  <cols>
    <col min="2" max="2" width="12.33203125" bestFit="1" customWidth="1"/>
    <col min="3" max="3" width="9.88671875" bestFit="1" customWidth="1"/>
    <col min="4" max="4" width="11.44140625" bestFit="1" customWidth="1"/>
    <col min="5" max="5" width="8" bestFit="1" customWidth="1"/>
    <col min="6" max="6" width="10.88671875" bestFit="1" customWidth="1"/>
    <col min="7" max="7" width="9.77734375" bestFit="1" customWidth="1"/>
    <col min="8" max="8" width="7.88671875" bestFit="1" customWidth="1"/>
    <col min="9" max="9" width="10.6640625" bestFit="1" customWidth="1"/>
  </cols>
  <sheetData>
    <row r="2" spans="2:9" x14ac:dyDescent="0.3"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</row>
    <row r="3" spans="2:9" x14ac:dyDescent="0.3">
      <c r="B3" t="s">
        <v>23</v>
      </c>
      <c r="C3">
        <v>58</v>
      </c>
      <c r="D3">
        <v>23</v>
      </c>
      <c r="E3">
        <v>25.09</v>
      </c>
      <c r="F3">
        <v>346</v>
      </c>
      <c r="G3">
        <v>0.6</v>
      </c>
      <c r="H3">
        <v>0.6</v>
      </c>
      <c r="I3">
        <v>1.84</v>
      </c>
    </row>
    <row r="4" spans="2:9" x14ac:dyDescent="0.3">
      <c r="B4" t="s">
        <v>24</v>
      </c>
      <c r="C4">
        <v>31</v>
      </c>
      <c r="D4">
        <v>21</v>
      </c>
      <c r="E4">
        <v>1.24</v>
      </c>
      <c r="F4">
        <v>109</v>
      </c>
      <c r="G4">
        <v>0.6</v>
      </c>
      <c r="H4">
        <v>26.3</v>
      </c>
      <c r="I4">
        <v>572.33000000000004</v>
      </c>
    </row>
    <row r="5" spans="2:9" x14ac:dyDescent="0.3">
      <c r="B5" t="s">
        <v>25</v>
      </c>
      <c r="C5">
        <v>3</v>
      </c>
      <c r="D5">
        <v>3</v>
      </c>
      <c r="E5">
        <v>0.21</v>
      </c>
      <c r="F5">
        <v>114</v>
      </c>
      <c r="G5">
        <v>2.8</v>
      </c>
      <c r="H5">
        <v>58.7</v>
      </c>
      <c r="I5">
        <v>0.78</v>
      </c>
    </row>
    <row r="6" spans="2:9" x14ac:dyDescent="0.3">
      <c r="B6" t="s">
        <v>26</v>
      </c>
      <c r="C6">
        <v>25</v>
      </c>
      <c r="D6">
        <v>9</v>
      </c>
      <c r="E6">
        <v>0.1</v>
      </c>
      <c r="F6">
        <v>46</v>
      </c>
      <c r="G6">
        <v>1.9</v>
      </c>
      <c r="H6">
        <v>47.4</v>
      </c>
      <c r="I6">
        <v>0.18</v>
      </c>
    </row>
    <row r="7" spans="2:9" x14ac:dyDescent="0.3">
      <c r="B7" t="s">
        <v>27</v>
      </c>
      <c r="C7">
        <v>2</v>
      </c>
      <c r="D7">
        <v>1</v>
      </c>
      <c r="E7">
        <v>0.05</v>
      </c>
      <c r="F7">
        <v>77</v>
      </c>
      <c r="G7">
        <v>1.9</v>
      </c>
      <c r="H7">
        <v>1.9</v>
      </c>
      <c r="I7">
        <v>903.82</v>
      </c>
    </row>
    <row r="8" spans="2:9" x14ac:dyDescent="0.3">
      <c r="B8" t="s">
        <v>28</v>
      </c>
      <c r="C8">
        <v>18</v>
      </c>
      <c r="D8">
        <v>11</v>
      </c>
      <c r="E8">
        <v>0.34</v>
      </c>
      <c r="F8">
        <v>119</v>
      </c>
      <c r="G8">
        <v>8</v>
      </c>
      <c r="H8">
        <v>8</v>
      </c>
      <c r="I8">
        <v>1.84</v>
      </c>
    </row>
    <row r="9" spans="2:9" x14ac:dyDescent="0.3">
      <c r="B9" t="s">
        <v>29</v>
      </c>
      <c r="C9">
        <v>24</v>
      </c>
      <c r="D9">
        <v>0</v>
      </c>
      <c r="E9">
        <v>0.08</v>
      </c>
      <c r="F9">
        <v>93</v>
      </c>
      <c r="G9">
        <v>6</v>
      </c>
      <c r="H9">
        <v>12</v>
      </c>
      <c r="I9">
        <v>0.34</v>
      </c>
    </row>
    <row r="10" spans="2:9" x14ac:dyDescent="0.3">
      <c r="B10" t="s">
        <v>30</v>
      </c>
      <c r="C10">
        <v>10</v>
      </c>
      <c r="D10">
        <v>7</v>
      </c>
      <c r="E10">
        <v>2.33</v>
      </c>
      <c r="F10">
        <v>168</v>
      </c>
      <c r="G10">
        <v>34.1</v>
      </c>
      <c r="H10">
        <v>290.2</v>
      </c>
      <c r="I10">
        <v>2.85</v>
      </c>
    </row>
    <row r="11" spans="2:9" x14ac:dyDescent="0.3">
      <c r="B11" t="s">
        <v>31</v>
      </c>
      <c r="C11">
        <v>8</v>
      </c>
      <c r="D11">
        <v>4</v>
      </c>
      <c r="E11">
        <v>0.03</v>
      </c>
      <c r="F11">
        <v>71</v>
      </c>
      <c r="G11">
        <v>0.4</v>
      </c>
      <c r="H11">
        <v>0.4</v>
      </c>
      <c r="I11">
        <v>17.95</v>
      </c>
    </row>
    <row r="12" spans="2:9" x14ac:dyDescent="0.3">
      <c r="B12" t="s">
        <v>32</v>
      </c>
      <c r="C12">
        <v>2</v>
      </c>
      <c r="D12">
        <v>2</v>
      </c>
      <c r="E12">
        <v>0.18</v>
      </c>
      <c r="F12">
        <v>112</v>
      </c>
      <c r="G12">
        <v>2.6</v>
      </c>
      <c r="H12">
        <v>50.2</v>
      </c>
      <c r="I12">
        <v>0.1</v>
      </c>
    </row>
    <row r="13" spans="2:9" x14ac:dyDescent="0.3">
      <c r="B13" t="s">
        <v>33</v>
      </c>
      <c r="C13">
        <v>97</v>
      </c>
      <c r="D13">
        <v>26</v>
      </c>
      <c r="E13">
        <v>58.27</v>
      </c>
      <c r="F13">
        <v>198</v>
      </c>
      <c r="G13">
        <v>1.1000000000000001</v>
      </c>
      <c r="H13">
        <v>88.3</v>
      </c>
      <c r="I13">
        <v>0.56999999999999995</v>
      </c>
    </row>
    <row r="14" spans="2:9" x14ac:dyDescent="0.3">
      <c r="B14" t="s">
        <v>34</v>
      </c>
      <c r="C14">
        <v>93</v>
      </c>
      <c r="D14">
        <v>35</v>
      </c>
      <c r="E14">
        <v>634.49</v>
      </c>
      <c r="F14">
        <v>1494</v>
      </c>
      <c r="G14">
        <v>4.3</v>
      </c>
      <c r="H14">
        <v>95.3</v>
      </c>
      <c r="I14">
        <v>4669.32</v>
      </c>
    </row>
    <row r="15" spans="2:9" x14ac:dyDescent="0.3">
      <c r="B15" t="s">
        <v>35</v>
      </c>
      <c r="C15">
        <v>58</v>
      </c>
      <c r="D15">
        <v>17</v>
      </c>
      <c r="E15">
        <v>0.56999999999999995</v>
      </c>
      <c r="F15">
        <v>49</v>
      </c>
      <c r="G15">
        <v>1.1000000000000001</v>
      </c>
      <c r="H15">
        <v>93.1</v>
      </c>
      <c r="I15">
        <v>58.27</v>
      </c>
    </row>
    <row r="16" spans="2:9" x14ac:dyDescent="0.3">
      <c r="B16" t="s">
        <v>36</v>
      </c>
      <c r="C16">
        <v>5</v>
      </c>
      <c r="D16">
        <v>4</v>
      </c>
      <c r="E16">
        <v>0.78</v>
      </c>
      <c r="F16">
        <v>227</v>
      </c>
      <c r="G16">
        <v>4.5999999999999996</v>
      </c>
      <c r="H16">
        <v>62.2</v>
      </c>
      <c r="I16">
        <v>0.21</v>
      </c>
    </row>
    <row r="17" spans="2:9" x14ac:dyDescent="0.3">
      <c r="B17" t="s">
        <v>37</v>
      </c>
      <c r="C17">
        <v>40</v>
      </c>
      <c r="D17">
        <v>19</v>
      </c>
      <c r="E17">
        <v>17.350000000000001</v>
      </c>
      <c r="F17">
        <v>76</v>
      </c>
      <c r="G17">
        <v>47.4</v>
      </c>
      <c r="H17">
        <v>92.2</v>
      </c>
      <c r="I17">
        <v>129.49</v>
      </c>
    </row>
    <row r="18" spans="2:9" x14ac:dyDescent="0.3">
      <c r="B18" t="s">
        <v>38</v>
      </c>
      <c r="C18">
        <v>347</v>
      </c>
      <c r="D18">
        <v>89</v>
      </c>
      <c r="E18">
        <v>4669.32</v>
      </c>
      <c r="F18">
        <v>1707</v>
      </c>
      <c r="G18">
        <v>0.7</v>
      </c>
      <c r="H18">
        <v>28.1</v>
      </c>
      <c r="I18">
        <v>634.49</v>
      </c>
    </row>
    <row r="19" spans="2:9" x14ac:dyDescent="0.3">
      <c r="B19" t="s">
        <v>39</v>
      </c>
      <c r="C19">
        <v>51</v>
      </c>
      <c r="D19">
        <v>23</v>
      </c>
      <c r="E19">
        <v>129.49</v>
      </c>
      <c r="F19">
        <v>343</v>
      </c>
      <c r="G19">
        <v>29.1</v>
      </c>
      <c r="H19">
        <v>85.9</v>
      </c>
      <c r="I19">
        <v>59.56</v>
      </c>
    </row>
    <row r="20" spans="2:9" x14ac:dyDescent="0.3">
      <c r="B20" t="s">
        <v>40</v>
      </c>
      <c r="C20">
        <v>2</v>
      </c>
      <c r="D20">
        <v>2</v>
      </c>
      <c r="E20">
        <v>0.01</v>
      </c>
      <c r="F20">
        <v>25</v>
      </c>
      <c r="G20">
        <v>3.3</v>
      </c>
      <c r="H20">
        <v>45.9</v>
      </c>
      <c r="I20">
        <v>0.1</v>
      </c>
    </row>
    <row r="21" spans="2:9" x14ac:dyDescent="0.3">
      <c r="B21" t="s">
        <v>41</v>
      </c>
      <c r="C21">
        <v>104</v>
      </c>
      <c r="D21">
        <v>37</v>
      </c>
      <c r="E21">
        <v>59.56</v>
      </c>
      <c r="F21">
        <v>777</v>
      </c>
      <c r="G21">
        <v>29.1</v>
      </c>
      <c r="H21">
        <v>119.6</v>
      </c>
      <c r="I21">
        <v>129.49</v>
      </c>
    </row>
    <row r="22" spans="2:9" x14ac:dyDescent="0.3">
      <c r="B22" t="s">
        <v>42</v>
      </c>
      <c r="C22">
        <v>108</v>
      </c>
      <c r="D22">
        <v>33</v>
      </c>
      <c r="E22">
        <v>17.95</v>
      </c>
      <c r="F22">
        <v>458</v>
      </c>
      <c r="G22">
        <v>10.7</v>
      </c>
      <c r="H22">
        <v>10.7</v>
      </c>
      <c r="I22">
        <v>0.03</v>
      </c>
    </row>
    <row r="23" spans="2:9" x14ac:dyDescent="0.3">
      <c r="B23" t="s">
        <v>43</v>
      </c>
      <c r="C23">
        <v>12</v>
      </c>
      <c r="D23">
        <v>9</v>
      </c>
      <c r="E23">
        <v>0.23</v>
      </c>
      <c r="F23">
        <v>94</v>
      </c>
      <c r="G23">
        <v>0.5</v>
      </c>
      <c r="H23">
        <v>0.6</v>
      </c>
      <c r="I23">
        <v>25.09</v>
      </c>
    </row>
    <row r="24" spans="2:9" x14ac:dyDescent="0.3">
      <c r="B24" t="s">
        <v>44</v>
      </c>
      <c r="C24">
        <v>70</v>
      </c>
      <c r="D24">
        <v>30</v>
      </c>
      <c r="E24">
        <v>4.8899999999999997</v>
      </c>
      <c r="F24">
        <v>367</v>
      </c>
      <c r="G24">
        <v>4.4000000000000004</v>
      </c>
      <c r="H24">
        <v>24.4</v>
      </c>
      <c r="I24">
        <v>572.33000000000004</v>
      </c>
    </row>
    <row r="25" spans="2:9" x14ac:dyDescent="0.3">
      <c r="B25" t="s">
        <v>45</v>
      </c>
      <c r="C25">
        <v>280</v>
      </c>
      <c r="D25">
        <v>65</v>
      </c>
      <c r="E25">
        <v>551.62</v>
      </c>
      <c r="F25">
        <v>716</v>
      </c>
      <c r="G25">
        <v>45.2</v>
      </c>
      <c r="H25">
        <v>66.599999999999994</v>
      </c>
      <c r="I25">
        <v>0.56999999999999995</v>
      </c>
    </row>
    <row r="26" spans="2:9" x14ac:dyDescent="0.3">
      <c r="B26" t="s">
        <v>46</v>
      </c>
      <c r="C26">
        <v>237</v>
      </c>
      <c r="D26">
        <v>81</v>
      </c>
      <c r="E26">
        <v>572.33000000000004</v>
      </c>
      <c r="F26">
        <v>906</v>
      </c>
      <c r="G26">
        <v>0.2</v>
      </c>
      <c r="H26">
        <v>19.8</v>
      </c>
      <c r="I26">
        <v>4.8899999999999997</v>
      </c>
    </row>
    <row r="27" spans="2:9" x14ac:dyDescent="0.3">
      <c r="B27" t="s">
        <v>47</v>
      </c>
      <c r="C27">
        <v>444</v>
      </c>
      <c r="D27">
        <v>95</v>
      </c>
      <c r="E27">
        <v>903.82</v>
      </c>
      <c r="F27">
        <v>864</v>
      </c>
      <c r="G27">
        <v>0.6</v>
      </c>
      <c r="H27">
        <v>0</v>
      </c>
      <c r="I27">
        <v>0.52</v>
      </c>
    </row>
    <row r="28" spans="2:9" x14ac:dyDescent="0.3">
      <c r="B28" t="s">
        <v>48</v>
      </c>
      <c r="C28">
        <v>62</v>
      </c>
      <c r="D28">
        <v>28</v>
      </c>
      <c r="E28">
        <v>24.08</v>
      </c>
      <c r="F28">
        <v>259</v>
      </c>
      <c r="G28">
        <v>16.5</v>
      </c>
      <c r="H28">
        <v>16.5</v>
      </c>
      <c r="I28">
        <v>0.52</v>
      </c>
    </row>
    <row r="29" spans="2:9" x14ac:dyDescent="0.3">
      <c r="B29" t="s">
        <v>49</v>
      </c>
      <c r="C29">
        <v>285</v>
      </c>
      <c r="D29">
        <v>73</v>
      </c>
      <c r="E29">
        <v>170.92</v>
      </c>
      <c r="F29">
        <v>640</v>
      </c>
      <c r="G29">
        <v>2.6</v>
      </c>
      <c r="H29">
        <v>49.2</v>
      </c>
      <c r="I29">
        <v>0.1</v>
      </c>
    </row>
    <row r="30" spans="2:9" x14ac:dyDescent="0.3">
      <c r="B30" t="s">
        <v>50</v>
      </c>
      <c r="C30">
        <v>44</v>
      </c>
      <c r="D30">
        <v>16</v>
      </c>
      <c r="E30">
        <v>1.84</v>
      </c>
      <c r="F30">
        <v>147</v>
      </c>
      <c r="G30">
        <v>0.6</v>
      </c>
      <c r="H30">
        <v>9.6</v>
      </c>
      <c r="I30">
        <v>25.09</v>
      </c>
    </row>
    <row r="31" spans="2:9" x14ac:dyDescent="0.3">
      <c r="B31" t="s">
        <v>51</v>
      </c>
      <c r="C31">
        <v>16</v>
      </c>
      <c r="D31">
        <v>8</v>
      </c>
      <c r="E31">
        <v>1.24</v>
      </c>
      <c r="F31">
        <v>186</v>
      </c>
      <c r="G31">
        <v>6.8</v>
      </c>
      <c r="H31">
        <v>50.9</v>
      </c>
      <c r="I31">
        <v>17.95</v>
      </c>
    </row>
    <row r="32" spans="2:9" x14ac:dyDescent="0.3">
      <c r="B32" t="s">
        <v>52</v>
      </c>
      <c r="C32">
        <v>21</v>
      </c>
      <c r="D32">
        <v>12</v>
      </c>
      <c r="E32">
        <v>2.85</v>
      </c>
      <c r="F32">
        <v>253</v>
      </c>
      <c r="G32">
        <v>34.1</v>
      </c>
      <c r="H32">
        <v>254.7</v>
      </c>
      <c r="I32">
        <v>2.33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D212-677B-488C-84FC-9964C79923E5}">
  <sheetPr>
    <tabColor theme="6" tint="0.79998168889431442"/>
  </sheetPr>
  <dimension ref="B2:L93"/>
  <sheetViews>
    <sheetView workbookViewId="0"/>
  </sheetViews>
  <sheetFormatPr defaultRowHeight="14.4" x14ac:dyDescent="0.3"/>
  <cols>
    <col min="2" max="2" width="44.44140625" customWidth="1"/>
    <col min="4" max="4" width="21.6640625" customWidth="1"/>
    <col min="5" max="5" width="13.6640625" customWidth="1"/>
    <col min="6" max="6" width="12" customWidth="1"/>
    <col min="7" max="7" width="11.21875" customWidth="1"/>
    <col min="8" max="9" width="12.6640625" bestFit="1" customWidth="1"/>
    <col min="10" max="10" width="10.5546875" bestFit="1" customWidth="1"/>
    <col min="11" max="11" width="10.6640625" bestFit="1" customWidth="1"/>
    <col min="12" max="12" width="12.5546875" bestFit="1" customWidth="1"/>
    <col min="14" max="14" width="17.109375" customWidth="1"/>
  </cols>
  <sheetData>
    <row r="2" spans="2:12" x14ac:dyDescent="0.3">
      <c r="B2" s="1" t="s">
        <v>4</v>
      </c>
      <c r="D2" s="1" t="s">
        <v>9</v>
      </c>
    </row>
    <row r="3" spans="2:12" x14ac:dyDescent="0.3">
      <c r="B3" t="s">
        <v>10</v>
      </c>
    </row>
    <row r="4" spans="2:12" x14ac:dyDescent="0.3">
      <c r="B4" t="str" cm="1">
        <f t="array" ref="B4">_xll.RScript.CreateDataFrame("galapagos", tableGalapagosData[], tableGalapagosData[#Headers])</f>
        <v>galapagos</v>
      </c>
    </row>
    <row r="6" spans="2:12" x14ac:dyDescent="0.3">
      <c r="B6" t="s">
        <v>11</v>
      </c>
    </row>
    <row r="7" spans="2:12" x14ac:dyDescent="0.3">
      <c r="B7" t="str">
        <f>"head("&amp;B4&amp;")"</f>
        <v>head(galapagos)</v>
      </c>
      <c r="D7" s="4" t="str" cm="1">
        <f t="array" ref="D7:L13">_xll.RScript.Evaluate(B7)</f>
        <v>Index</v>
      </c>
      <c r="E7" s="5" t="str">
        <v>Location</v>
      </c>
      <c r="F7" s="5" t="str">
        <v>Species</v>
      </c>
      <c r="G7" s="5" t="str">
        <v>Endemics</v>
      </c>
      <c r="H7" s="5" t="str">
        <v>Area</v>
      </c>
      <c r="I7" s="5" t="str">
        <v>Elevation</v>
      </c>
      <c r="J7" s="5" t="str">
        <v>Nearest</v>
      </c>
      <c r="K7" s="5" t="str">
        <v>Scruz</v>
      </c>
      <c r="L7" s="5" t="str">
        <v>Adjacent</v>
      </c>
    </row>
    <row r="8" spans="2:12" x14ac:dyDescent="0.3">
      <c r="D8" s="5" t="str">
        <v>1</v>
      </c>
      <c r="E8" s="5" t="str">
        <v>Baltra</v>
      </c>
      <c r="F8" s="5">
        <v>58</v>
      </c>
      <c r="G8" s="5">
        <v>23</v>
      </c>
      <c r="H8" s="5">
        <v>25.09</v>
      </c>
      <c r="I8" s="5">
        <v>346</v>
      </c>
      <c r="J8" s="5">
        <v>0.6</v>
      </c>
      <c r="K8" s="5">
        <v>0.6</v>
      </c>
      <c r="L8" s="5">
        <v>1.84</v>
      </c>
    </row>
    <row r="9" spans="2:12" x14ac:dyDescent="0.3">
      <c r="D9" s="5" t="str">
        <v>2</v>
      </c>
      <c r="E9" s="5" t="str">
        <v>Bartolome</v>
      </c>
      <c r="F9" s="5">
        <v>31</v>
      </c>
      <c r="G9" s="5">
        <v>21</v>
      </c>
      <c r="H9" s="5">
        <v>1.24</v>
      </c>
      <c r="I9" s="5">
        <v>109</v>
      </c>
      <c r="J9" s="5">
        <v>0.6</v>
      </c>
      <c r="K9" s="5">
        <v>26.3</v>
      </c>
      <c r="L9" s="5">
        <v>572.33000000000004</v>
      </c>
    </row>
    <row r="10" spans="2:12" x14ac:dyDescent="0.3">
      <c r="D10" s="5" t="str">
        <v>3</v>
      </c>
      <c r="E10" s="5" t="str">
        <v>Caldwell</v>
      </c>
      <c r="F10" s="5">
        <v>3</v>
      </c>
      <c r="G10" s="5">
        <v>3</v>
      </c>
      <c r="H10" s="5">
        <v>0.21</v>
      </c>
      <c r="I10" s="5">
        <v>114</v>
      </c>
      <c r="J10" s="5">
        <v>2.8</v>
      </c>
      <c r="K10" s="5">
        <v>58.7</v>
      </c>
      <c r="L10" s="5">
        <v>0.78</v>
      </c>
    </row>
    <row r="11" spans="2:12" x14ac:dyDescent="0.3">
      <c r="D11" s="5" t="str">
        <v>4</v>
      </c>
      <c r="E11" s="5" t="str">
        <v>Champion</v>
      </c>
      <c r="F11" s="5">
        <v>25</v>
      </c>
      <c r="G11" s="5">
        <v>9</v>
      </c>
      <c r="H11" s="5">
        <v>0.1</v>
      </c>
      <c r="I11" s="5">
        <v>46</v>
      </c>
      <c r="J11" s="5">
        <v>1.9</v>
      </c>
      <c r="K11" s="5">
        <v>47.4</v>
      </c>
      <c r="L11" s="5">
        <v>0.18</v>
      </c>
    </row>
    <row r="12" spans="2:12" x14ac:dyDescent="0.3">
      <c r="D12" s="5" t="str">
        <v>5</v>
      </c>
      <c r="E12" s="5" t="str">
        <v>Coamano</v>
      </c>
      <c r="F12" s="5">
        <v>2</v>
      </c>
      <c r="G12" s="5">
        <v>1</v>
      </c>
      <c r="H12" s="5">
        <v>0.05</v>
      </c>
      <c r="I12" s="5">
        <v>77</v>
      </c>
      <c r="J12" s="5">
        <v>1.9</v>
      </c>
      <c r="K12" s="5">
        <v>1.9</v>
      </c>
      <c r="L12" s="5">
        <v>903.82</v>
      </c>
    </row>
    <row r="13" spans="2:12" x14ac:dyDescent="0.3">
      <c r="D13" s="5" t="str">
        <v>6</v>
      </c>
      <c r="E13" s="5" t="str">
        <v>Daphne.Major</v>
      </c>
      <c r="F13" s="5">
        <v>18</v>
      </c>
      <c r="G13" s="5">
        <v>11</v>
      </c>
      <c r="H13" s="5">
        <v>0.34</v>
      </c>
      <c r="I13" s="5">
        <v>119</v>
      </c>
      <c r="J13" s="5">
        <v>8</v>
      </c>
      <c r="K13" s="5">
        <v>8</v>
      </c>
      <c r="L13" s="5">
        <v>1.84</v>
      </c>
    </row>
    <row r="15" spans="2:12" x14ac:dyDescent="0.3">
      <c r="B15" t="s">
        <v>12</v>
      </c>
    </row>
    <row r="16" spans="2:12" x14ac:dyDescent="0.3">
      <c r="B16" t="s">
        <v>53</v>
      </c>
      <c r="D16" s="11" cm="1">
        <f t="array" ref="D16">_xll.RScript.Evaluate(B16)</f>
        <v>261.70866666666666</v>
      </c>
    </row>
    <row r="17" spans="2:12" x14ac:dyDescent="0.3">
      <c r="B17" t="s">
        <v>54</v>
      </c>
      <c r="D17" s="11" cm="1">
        <f t="array" ref="D17">_xll.RScript.Evaluate(B17)</f>
        <v>864.11051889224791</v>
      </c>
    </row>
    <row r="19" spans="2:12" x14ac:dyDescent="0.3">
      <c r="B19" t="s">
        <v>60</v>
      </c>
    </row>
    <row r="20" spans="2:12" x14ac:dyDescent="0.3">
      <c r="B20" t="s">
        <v>61</v>
      </c>
      <c r="D20" s="7" t="s">
        <v>62</v>
      </c>
      <c r="E20" s="5" t="str" cm="1">
        <f t="array" ref="E20:L25">_xll.RScript.Evaluate(B20)</f>
        <v>Index</v>
      </c>
      <c r="F20" s="5" t="str">
        <v>Species</v>
      </c>
      <c r="G20" s="5" t="str">
        <v>Endemics</v>
      </c>
      <c r="H20" s="5" t="str">
        <v>Area</v>
      </c>
      <c r="I20" s="5" t="str">
        <v>Elevation</v>
      </c>
      <c r="J20" s="5" t="str">
        <v>Nearest</v>
      </c>
      <c r="K20" s="5" t="str">
        <v>Scruz</v>
      </c>
      <c r="L20" s="5" t="str">
        <v>Adjacent</v>
      </c>
    </row>
    <row r="21" spans="2:12" x14ac:dyDescent="0.3">
      <c r="D21" s="6" t="s">
        <v>55</v>
      </c>
      <c r="E21" s="5" t="str">
        <v>1</v>
      </c>
      <c r="F21" s="5">
        <v>2</v>
      </c>
      <c r="G21" s="5">
        <v>0</v>
      </c>
      <c r="H21" s="5">
        <v>0.01</v>
      </c>
      <c r="I21" s="5">
        <v>25</v>
      </c>
      <c r="J21" s="5">
        <v>0.2</v>
      </c>
      <c r="K21" s="5">
        <v>0</v>
      </c>
      <c r="L21" s="5">
        <v>0.03</v>
      </c>
    </row>
    <row r="22" spans="2:12" x14ac:dyDescent="0.3">
      <c r="D22" s="6" t="s">
        <v>56</v>
      </c>
      <c r="E22" s="5" t="str">
        <v>2</v>
      </c>
      <c r="F22" s="5">
        <v>12</v>
      </c>
      <c r="G22" s="5">
        <v>7</v>
      </c>
      <c r="H22" s="5">
        <v>0.23</v>
      </c>
      <c r="I22" s="5">
        <v>94</v>
      </c>
      <c r="J22" s="5">
        <v>0.7</v>
      </c>
      <c r="K22" s="5">
        <v>10.7</v>
      </c>
      <c r="L22" s="5">
        <v>0.52</v>
      </c>
    </row>
    <row r="23" spans="2:12" x14ac:dyDescent="0.3">
      <c r="D23" s="6" t="s">
        <v>57</v>
      </c>
      <c r="E23" s="5" t="str">
        <v>3</v>
      </c>
      <c r="F23" s="5">
        <v>42</v>
      </c>
      <c r="G23" s="5">
        <v>18</v>
      </c>
      <c r="H23" s="5">
        <v>2.59</v>
      </c>
      <c r="I23" s="5">
        <v>192</v>
      </c>
      <c r="J23" s="5">
        <v>3.05</v>
      </c>
      <c r="K23" s="5">
        <v>46.65</v>
      </c>
      <c r="L23" s="5">
        <v>2.59</v>
      </c>
    </row>
    <row r="24" spans="2:12" x14ac:dyDescent="0.3">
      <c r="D24" s="6" t="s">
        <v>58</v>
      </c>
      <c r="E24" s="5" t="str">
        <v>4</v>
      </c>
      <c r="F24" s="5">
        <v>97</v>
      </c>
      <c r="G24" s="5">
        <v>33</v>
      </c>
      <c r="H24" s="5">
        <v>59.56</v>
      </c>
      <c r="I24" s="5">
        <v>458</v>
      </c>
      <c r="J24" s="5">
        <v>10.7</v>
      </c>
      <c r="K24" s="5">
        <v>85.9</v>
      </c>
      <c r="L24" s="5">
        <v>59.56</v>
      </c>
    </row>
    <row r="25" spans="2:12" x14ac:dyDescent="0.3">
      <c r="D25" s="6" t="s">
        <v>59</v>
      </c>
      <c r="E25" s="5" t="str">
        <v>5</v>
      </c>
      <c r="F25" s="5">
        <v>444</v>
      </c>
      <c r="G25" s="5">
        <v>95</v>
      </c>
      <c r="H25" s="5">
        <v>4669.32</v>
      </c>
      <c r="I25" s="5">
        <v>1707</v>
      </c>
      <c r="J25" s="5">
        <v>47.4</v>
      </c>
      <c r="K25" s="5">
        <v>290.2</v>
      </c>
      <c r="L25" s="5">
        <v>4669.32</v>
      </c>
    </row>
    <row r="29" spans="2:12" x14ac:dyDescent="0.3">
      <c r="B29" t="s">
        <v>13</v>
      </c>
    </row>
    <row r="30" spans="2:12" x14ac:dyDescent="0.3">
      <c r="B30" t="s">
        <v>63</v>
      </c>
    </row>
    <row r="32" spans="2:12" x14ac:dyDescent="0.3">
      <c r="B32" t="s">
        <v>14</v>
      </c>
    </row>
    <row r="33" spans="2:10" x14ac:dyDescent="0.3">
      <c r="B33" t="s">
        <v>64</v>
      </c>
      <c r="E33" s="8" t="str" cm="1">
        <f t="array" ref="E33:J33">TRANSPOSE(_xll.RScript.Evaluate(B30))</f>
        <v>Min.</v>
      </c>
      <c r="F33" s="8" t="str">
        <v>1st Qu.</v>
      </c>
      <c r="G33" s="8" t="str">
        <v>Median</v>
      </c>
      <c r="H33" s="8" t="str">
        <v>Mean</v>
      </c>
      <c r="I33" s="8" t="str">
        <v>3rd Qu.</v>
      </c>
      <c r="J33" s="8" t="str">
        <v>Max.</v>
      </c>
    </row>
    <row r="34" spans="2:10" x14ac:dyDescent="0.3">
      <c r="D34" s="8" t="str" cm="1">
        <f t="array" ref="D34:D41">_xll.RScript.Evaluate(B33)</f>
        <v>Location</v>
      </c>
    </row>
    <row r="35" spans="2:10" x14ac:dyDescent="0.3">
      <c r="B35" t="str">
        <f>"summary(galapagos$"&amp;D35&amp;")"</f>
        <v>summary(galapagos$Species)</v>
      </c>
      <c r="D35" s="8" t="str">
        <v>Species</v>
      </c>
      <c r="E35" cm="1">
        <f t="array" ref="E35:J35">TRANSPOSE(_xll.RScript.Evaluate(B35))</f>
        <v>2</v>
      </c>
      <c r="F35">
        <v>13</v>
      </c>
      <c r="G35">
        <v>42</v>
      </c>
      <c r="H35" s="12">
        <v>85.233333333333334</v>
      </c>
      <c r="I35">
        <v>96</v>
      </c>
      <c r="J35">
        <v>444</v>
      </c>
    </row>
    <row r="36" spans="2:10" x14ac:dyDescent="0.3">
      <c r="B36" t="str">
        <f t="shared" ref="B36:B41" si="0">"summary(galapagos$"&amp;D36&amp;")"</f>
        <v>summary(galapagos$Endemics)</v>
      </c>
      <c r="D36" s="8" t="str">
        <v>Endemics</v>
      </c>
      <c r="E36" cm="1">
        <f t="array" ref="E36:J36">TRANSPOSE(_xll.RScript.Evaluate(B36))</f>
        <v>0</v>
      </c>
      <c r="F36">
        <v>7.25</v>
      </c>
      <c r="G36">
        <v>18</v>
      </c>
      <c r="H36" s="12">
        <v>26.1</v>
      </c>
      <c r="I36">
        <v>32.25</v>
      </c>
      <c r="J36">
        <v>95</v>
      </c>
    </row>
    <row r="37" spans="2:10" x14ac:dyDescent="0.3">
      <c r="B37" t="str">
        <f t="shared" si="0"/>
        <v>summary(galapagos$Area)</v>
      </c>
      <c r="D37" s="8" t="str">
        <v>Area</v>
      </c>
      <c r="E37" cm="1">
        <f t="array" ref="E37:J37">TRANSPOSE(_xll.RScript.Evaluate(B37))</f>
        <v>0.01</v>
      </c>
      <c r="F37">
        <v>0.25750000000000001</v>
      </c>
      <c r="G37">
        <v>2.59</v>
      </c>
      <c r="H37" s="11">
        <v>261.70866666666666</v>
      </c>
      <c r="I37">
        <v>59.237500000000004</v>
      </c>
      <c r="J37">
        <v>4669.32</v>
      </c>
    </row>
    <row r="38" spans="2:10" x14ac:dyDescent="0.3">
      <c r="B38" t="str">
        <f t="shared" si="0"/>
        <v>summary(galapagos$Elevation)</v>
      </c>
      <c r="D38" s="8" t="str">
        <v>Elevation</v>
      </c>
      <c r="E38" cm="1">
        <f t="array" ref="E38:J38">TRANSPOSE(_xll.RScript.Evaluate(B38))</f>
        <v>25</v>
      </c>
      <c r="F38">
        <v>97.75</v>
      </c>
      <c r="G38">
        <v>192</v>
      </c>
      <c r="H38" s="12">
        <v>368.03333333333336</v>
      </c>
      <c r="I38">
        <v>435.25</v>
      </c>
      <c r="J38">
        <v>1707</v>
      </c>
    </row>
    <row r="39" spans="2:10" x14ac:dyDescent="0.3">
      <c r="B39" t="str">
        <f t="shared" si="0"/>
        <v>summary(galapagos$Nearest)</v>
      </c>
      <c r="D39" s="8" t="str">
        <v>Nearest</v>
      </c>
      <c r="E39" cm="1">
        <f t="array" ref="E39:J39">TRANSPOSE(_xll.RScript.Evaluate(B39))</f>
        <v>0.2</v>
      </c>
      <c r="F39">
        <v>0.79999999999999993</v>
      </c>
      <c r="G39">
        <v>3.05</v>
      </c>
      <c r="H39" s="12">
        <v>10.06</v>
      </c>
      <c r="I39">
        <v>10.024999999999999</v>
      </c>
      <c r="J39">
        <v>47.4</v>
      </c>
    </row>
    <row r="40" spans="2:10" x14ac:dyDescent="0.3">
      <c r="B40" t="str">
        <f t="shared" si="0"/>
        <v>summary(galapagos$Scruz)</v>
      </c>
      <c r="D40" s="8" t="str">
        <v>Scruz</v>
      </c>
      <c r="E40" cm="1">
        <f t="array" ref="E40:J40">TRANSPOSE(_xll.RScript.Evaluate(B40))</f>
        <v>0</v>
      </c>
      <c r="F40">
        <v>11.024999999999999</v>
      </c>
      <c r="G40">
        <v>46.65</v>
      </c>
      <c r="H40" s="12">
        <v>56.976666666666667</v>
      </c>
      <c r="I40">
        <v>81.075000000000017</v>
      </c>
      <c r="J40">
        <v>290.2</v>
      </c>
    </row>
    <row r="41" spans="2:10" x14ac:dyDescent="0.3">
      <c r="B41" t="str">
        <f t="shared" si="0"/>
        <v>summary(galapagos$Adjacent)</v>
      </c>
      <c r="D41" s="8" t="str">
        <v>Adjacent</v>
      </c>
      <c r="E41" cm="1">
        <f t="array" ref="E41:J41">TRANSPOSE(_xll.RScript.Evaluate(B41))</f>
        <v>0.03</v>
      </c>
      <c r="F41">
        <v>0.52</v>
      </c>
      <c r="G41">
        <v>2.59</v>
      </c>
      <c r="H41" s="12">
        <v>261.0983333333333</v>
      </c>
      <c r="I41">
        <v>59.237500000000004</v>
      </c>
      <c r="J41">
        <v>4669.32</v>
      </c>
    </row>
    <row r="44" spans="2:10" x14ac:dyDescent="0.3">
      <c r="B44" t="s">
        <v>68</v>
      </c>
    </row>
    <row r="45" spans="2:10" ht="72" x14ac:dyDescent="0.3">
      <c r="B45" s="9" t="s">
        <v>66</v>
      </c>
      <c r="D45" t="str" cm="1">
        <f t="array" ref="D45">_xll.RScript.Evaluate(B45)</f>
        <v>custom_summary</v>
      </c>
    </row>
    <row r="47" spans="2:10" x14ac:dyDescent="0.3">
      <c r="B47" t="s">
        <v>65</v>
      </c>
      <c r="D47" s="7" t="str" cm="1">
        <f t="array" ref="D47:F50">_xll.RScript.Evaluate(B47)</f>
        <v>Index</v>
      </c>
      <c r="E47" s="7" t="str">
        <v>label</v>
      </c>
      <c r="F47" s="7" t="str">
        <v>value</v>
      </c>
    </row>
    <row r="48" spans="2:10" x14ac:dyDescent="0.3">
      <c r="D48" s="7" t="str">
        <v>1</v>
      </c>
      <c r="E48" s="5" t="str">
        <v>count</v>
      </c>
      <c r="F48" s="5">
        <v>30</v>
      </c>
    </row>
    <row r="49" spans="2:12" x14ac:dyDescent="0.3">
      <c r="D49" s="7" t="str">
        <v>2</v>
      </c>
      <c r="E49" s="5" t="str">
        <v>mean</v>
      </c>
      <c r="F49" s="11">
        <v>261.70866666666666</v>
      </c>
    </row>
    <row r="50" spans="2:12" x14ac:dyDescent="0.3">
      <c r="D50" s="7" t="str">
        <v>3</v>
      </c>
      <c r="E50" s="5" t="str">
        <v>std.dev</v>
      </c>
      <c r="F50" s="11">
        <v>864.11051889224791</v>
      </c>
    </row>
    <row r="53" spans="2:12" x14ac:dyDescent="0.3">
      <c r="B53" t="s">
        <v>67</v>
      </c>
    </row>
    <row r="54" spans="2:12" x14ac:dyDescent="0.3">
      <c r="B54" t="s">
        <v>71</v>
      </c>
      <c r="D54" s="5" t="str" cm="1">
        <f t="array" ref="D54:L74">_xll.RScript.Evaluate(B54)</f>
        <v>Index</v>
      </c>
      <c r="E54" s="5" t="str">
        <v>Location</v>
      </c>
      <c r="F54" s="5" t="str">
        <v>Species</v>
      </c>
      <c r="G54" s="5" t="str">
        <v>Endemics</v>
      </c>
      <c r="H54" s="5" t="str">
        <v>Area</v>
      </c>
      <c r="I54" s="5" t="str">
        <v>Elevation</v>
      </c>
      <c r="J54" s="5" t="str">
        <v>Nearest</v>
      </c>
      <c r="K54" s="5" t="str">
        <v>Scruz</v>
      </c>
      <c r="L54" s="5" t="str">
        <v>Adjacent</v>
      </c>
    </row>
    <row r="55" spans="2:12" x14ac:dyDescent="0.3">
      <c r="D55" s="5" t="str">
        <v>nbr.val</v>
      </c>
      <c r="E55" s="5" t="b">
        <v>1</v>
      </c>
      <c r="F55" s="10">
        <v>30</v>
      </c>
      <c r="G55" s="10">
        <v>30</v>
      </c>
      <c r="H55" s="10">
        <v>30</v>
      </c>
      <c r="I55" s="10">
        <v>30</v>
      </c>
      <c r="J55" s="10">
        <v>30</v>
      </c>
      <c r="K55" s="10">
        <v>30</v>
      </c>
      <c r="L55" s="10">
        <v>30</v>
      </c>
    </row>
    <row r="56" spans="2:12" x14ac:dyDescent="0.3">
      <c r="D56" s="5" t="str">
        <v>nbr.null</v>
      </c>
      <c r="E56" s="5" t="b">
        <v>1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1</v>
      </c>
      <c r="L56" s="10">
        <v>0</v>
      </c>
    </row>
    <row r="57" spans="2:12" x14ac:dyDescent="0.3">
      <c r="D57" s="5" t="str">
        <v>nbr.na</v>
      </c>
      <c r="E57" s="5" t="b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</row>
    <row r="58" spans="2:12" x14ac:dyDescent="0.3">
      <c r="D58" s="5" t="str">
        <v>min</v>
      </c>
      <c r="E58" s="5" t="b">
        <v>1</v>
      </c>
      <c r="F58" s="10">
        <v>2</v>
      </c>
      <c r="G58" s="10">
        <v>0</v>
      </c>
      <c r="H58" s="10">
        <v>0.01</v>
      </c>
      <c r="I58" s="10">
        <v>25</v>
      </c>
      <c r="J58" s="10">
        <v>0.2</v>
      </c>
      <c r="K58" s="10">
        <v>0</v>
      </c>
      <c r="L58" s="10">
        <v>0.03</v>
      </c>
    </row>
    <row r="59" spans="2:12" x14ac:dyDescent="0.3">
      <c r="D59" s="5" t="str">
        <v>max</v>
      </c>
      <c r="E59" s="5" t="b">
        <v>1</v>
      </c>
      <c r="F59" s="10">
        <v>444</v>
      </c>
      <c r="G59" s="10">
        <v>95</v>
      </c>
      <c r="H59" s="10">
        <v>4669.32</v>
      </c>
      <c r="I59" s="10">
        <v>1707</v>
      </c>
      <c r="J59" s="10">
        <v>47.4</v>
      </c>
      <c r="K59" s="10">
        <v>290.2</v>
      </c>
      <c r="L59" s="10">
        <v>4669.32</v>
      </c>
    </row>
    <row r="60" spans="2:12" x14ac:dyDescent="0.3">
      <c r="D60" s="5" t="str">
        <v>range</v>
      </c>
      <c r="E60" s="5" t="b">
        <v>1</v>
      </c>
      <c r="F60" s="10">
        <v>442</v>
      </c>
      <c r="G60" s="10">
        <v>95</v>
      </c>
      <c r="H60" s="10">
        <v>4669.3099999999995</v>
      </c>
      <c r="I60" s="10">
        <v>1682</v>
      </c>
      <c r="J60" s="10">
        <v>47.199999999999996</v>
      </c>
      <c r="K60" s="10">
        <v>290.2</v>
      </c>
      <c r="L60" s="10">
        <v>4669.29</v>
      </c>
    </row>
    <row r="61" spans="2:12" x14ac:dyDescent="0.3">
      <c r="D61" s="5" t="str">
        <v>sum</v>
      </c>
      <c r="E61" s="5" t="b">
        <v>1</v>
      </c>
      <c r="F61" s="10">
        <v>2557</v>
      </c>
      <c r="G61" s="10">
        <v>783</v>
      </c>
      <c r="H61" s="10">
        <v>7851.26</v>
      </c>
      <c r="I61" s="10">
        <v>11041</v>
      </c>
      <c r="J61" s="10">
        <v>301.8</v>
      </c>
      <c r="K61" s="10">
        <v>1709.3</v>
      </c>
      <c r="L61" s="10">
        <v>7832.95</v>
      </c>
    </row>
    <row r="62" spans="2:12" x14ac:dyDescent="0.3">
      <c r="D62" s="5" t="str">
        <v>median</v>
      </c>
      <c r="E62" s="5" t="b">
        <v>1</v>
      </c>
      <c r="F62" s="10">
        <v>42</v>
      </c>
      <c r="G62" s="10">
        <v>18</v>
      </c>
      <c r="H62" s="10">
        <v>2.59</v>
      </c>
      <c r="I62" s="10">
        <v>192</v>
      </c>
      <c r="J62" s="10">
        <v>3.05</v>
      </c>
      <c r="K62" s="10">
        <v>46.65</v>
      </c>
      <c r="L62" s="10">
        <v>2.59</v>
      </c>
    </row>
    <row r="63" spans="2:12" x14ac:dyDescent="0.3">
      <c r="D63" s="5" t="str">
        <v>mean</v>
      </c>
      <c r="E63" s="5" t="b">
        <v>1</v>
      </c>
      <c r="F63" s="10">
        <v>85.233333333333334</v>
      </c>
      <c r="G63" s="10">
        <v>26.1</v>
      </c>
      <c r="H63" s="11">
        <v>261.70866666666666</v>
      </c>
      <c r="I63" s="10">
        <v>368.03333333333336</v>
      </c>
      <c r="J63" s="10">
        <v>10.06</v>
      </c>
      <c r="K63" s="10">
        <v>56.976666666666667</v>
      </c>
      <c r="L63" s="10">
        <v>261.0983333333333</v>
      </c>
    </row>
    <row r="64" spans="2:12" x14ac:dyDescent="0.3">
      <c r="D64" s="5" t="str">
        <v>SE.mean</v>
      </c>
      <c r="E64" s="5" t="b">
        <v>1</v>
      </c>
      <c r="F64" s="10">
        <v>20.929036274682435</v>
      </c>
      <c r="G64" s="10">
        <v>4.9899554278985088</v>
      </c>
      <c r="H64" s="10">
        <v>157.76427445825939</v>
      </c>
      <c r="I64" s="10">
        <v>76.974178135377699</v>
      </c>
      <c r="J64" s="10">
        <v>2.6061800998096194</v>
      </c>
      <c r="K64" s="10">
        <v>12.420947900353458</v>
      </c>
      <c r="L64" s="10">
        <v>157.83884647503882</v>
      </c>
    </row>
    <row r="65" spans="2:12" x14ac:dyDescent="0.3">
      <c r="D65" s="5" t="str">
        <v>CI.mean</v>
      </c>
      <c r="E65" s="5" t="b">
        <v>1</v>
      </c>
      <c r="F65" s="10">
        <v>42.804685370251121</v>
      </c>
      <c r="G65" s="10">
        <v>10.205604754059008</v>
      </c>
      <c r="H65" s="10">
        <v>322.66417059159147</v>
      </c>
      <c r="I65" s="10">
        <v>157.4298708012775</v>
      </c>
      <c r="J65" s="10">
        <v>5.3302367928670016</v>
      </c>
      <c r="K65" s="10">
        <v>25.403690829188857</v>
      </c>
      <c r="L65" s="10">
        <v>322.81668749078239</v>
      </c>
    </row>
    <row r="66" spans="2:12" x14ac:dyDescent="0.3">
      <c r="D66" s="5" t="str">
        <v>var</v>
      </c>
      <c r="E66" s="5" t="b">
        <v>1</v>
      </c>
      <c r="F66" s="10">
        <v>13140.736781609196</v>
      </c>
      <c r="G66" s="10">
        <v>746.98965517241379</v>
      </c>
      <c r="H66" s="10">
        <v>746686.98886022985</v>
      </c>
      <c r="I66" s="10">
        <v>177750.72298850576</v>
      </c>
      <c r="J66" s="10">
        <v>203.76524137931037</v>
      </c>
      <c r="K66" s="10">
        <v>4628.3984022988498</v>
      </c>
      <c r="L66" s="10">
        <v>747393.04369712633</v>
      </c>
    </row>
    <row r="67" spans="2:12" x14ac:dyDescent="0.3">
      <c r="D67" s="5" t="str">
        <v>std.dev</v>
      </c>
      <c r="E67" s="5" t="b">
        <v>1</v>
      </c>
      <c r="F67" s="10">
        <v>114.63305274487458</v>
      </c>
      <c r="G67" s="10">
        <v>27.331111488053569</v>
      </c>
      <c r="H67" s="11">
        <v>864.11051889224791</v>
      </c>
      <c r="I67" s="10">
        <v>421.60493710167316</v>
      </c>
      <c r="J67" s="10">
        <v>14.274636295867939</v>
      </c>
      <c r="K67" s="10">
        <v>68.032333506200189</v>
      </c>
      <c r="L67" s="10">
        <v>864.51896664973538</v>
      </c>
    </row>
    <row r="68" spans="2:12" x14ac:dyDescent="0.3">
      <c r="D68" s="5" t="str">
        <v>coef.var</v>
      </c>
      <c r="E68" s="5" t="b">
        <v>1</v>
      </c>
      <c r="F68" s="10">
        <v>1.3449321792515594</v>
      </c>
      <c r="G68" s="10">
        <v>1.0471690225307879</v>
      </c>
      <c r="H68" s="10">
        <v>3.3018032222557192</v>
      </c>
      <c r="I68" s="10">
        <v>1.1455618252921107</v>
      </c>
      <c r="J68" s="10">
        <v>1.4189499300067534</v>
      </c>
      <c r="K68" s="10">
        <v>1.1940384983244636</v>
      </c>
      <c r="L68" s="10">
        <v>3.311085733917881</v>
      </c>
    </row>
    <row r="69" spans="2:12" x14ac:dyDescent="0.3">
      <c r="D69" s="5" t="str">
        <v>skewness</v>
      </c>
      <c r="E69" s="5" t="b">
        <v>1</v>
      </c>
      <c r="F69" s="10">
        <v>1.7070240773729672</v>
      </c>
      <c r="G69" s="10">
        <v>1.271630036385889</v>
      </c>
      <c r="H69" s="10">
        <v>4.4233469541699479</v>
      </c>
      <c r="I69" s="10">
        <v>1.7401918468264848</v>
      </c>
      <c r="J69" s="10">
        <v>1.4402848888460091</v>
      </c>
      <c r="K69" s="10">
        <v>2.048442700186337</v>
      </c>
      <c r="L69" s="10">
        <v>4.419358952515279</v>
      </c>
    </row>
    <row r="70" spans="2:12" x14ac:dyDescent="0.3">
      <c r="D70" s="5" t="str">
        <v>skew.2SE</v>
      </c>
      <c r="E70" s="5" t="b">
        <v>1</v>
      </c>
      <c r="F70" s="10">
        <v>1.9993610726764415</v>
      </c>
      <c r="G70" s="10">
        <v>1.4894034754968337</v>
      </c>
      <c r="H70" s="10">
        <v>5.1808687577035286</v>
      </c>
      <c r="I70" s="10">
        <v>2.0382089998919288</v>
      </c>
      <c r="J70" s="10">
        <v>1.6869413727042892</v>
      </c>
      <c r="K70" s="10">
        <v>2.3992494591310556</v>
      </c>
      <c r="L70" s="10">
        <v>5.176197789454279</v>
      </c>
    </row>
    <row r="71" spans="2:12" x14ac:dyDescent="0.3">
      <c r="D71" s="5" t="str">
        <v>kurtosis</v>
      </c>
      <c r="E71" s="5" t="b">
        <v>1</v>
      </c>
      <c r="F71" s="10">
        <v>1.8758336902513273</v>
      </c>
      <c r="G71" s="10">
        <v>0.41972290364693077</v>
      </c>
      <c r="H71" s="10">
        <v>19.581949964764732</v>
      </c>
      <c r="I71" s="10">
        <v>2.3868726234649245</v>
      </c>
      <c r="J71" s="10">
        <v>0.61573878501966872</v>
      </c>
      <c r="K71" s="10">
        <v>4.1366202471255145</v>
      </c>
      <c r="L71" s="10">
        <v>19.55192073354273</v>
      </c>
    </row>
    <row r="72" spans="2:12" x14ac:dyDescent="0.3">
      <c r="D72" s="5" t="str">
        <v>kurt.2SE</v>
      </c>
      <c r="E72" s="5" t="b">
        <v>1</v>
      </c>
      <c r="F72" s="10">
        <v>1.1262945423543058</v>
      </c>
      <c r="G72" s="10">
        <v>0.25201147528984991</v>
      </c>
      <c r="H72" s="10">
        <v>11.757462022667179</v>
      </c>
      <c r="I72" s="10">
        <v>1.4331343034697617</v>
      </c>
      <c r="J72" s="10">
        <v>0.36970400771009043</v>
      </c>
      <c r="K72" s="10">
        <v>2.4837238142927047</v>
      </c>
      <c r="L72" s="10">
        <v>11.739431767953125</v>
      </c>
    </row>
    <row r="73" spans="2:12" x14ac:dyDescent="0.3">
      <c r="D73" s="5" t="str">
        <v>normtest.W</v>
      </c>
      <c r="E73" s="5" t="b">
        <v>1</v>
      </c>
      <c r="F73" s="10">
        <v>0.71441037403824947</v>
      </c>
      <c r="G73" s="10">
        <v>0.80760871160025505</v>
      </c>
      <c r="H73" s="10">
        <v>0.32900782011350738</v>
      </c>
      <c r="I73" s="10">
        <v>0.7443024044668678</v>
      </c>
      <c r="J73" s="10">
        <v>0.69566977569503141</v>
      </c>
      <c r="K73" s="10">
        <v>0.73644166336887795</v>
      </c>
      <c r="L73" s="10">
        <v>0.32797457087925042</v>
      </c>
    </row>
    <row r="74" spans="2:12" x14ac:dyDescent="0.3">
      <c r="D74" s="5" t="str">
        <v>normtest.p</v>
      </c>
      <c r="E74" s="5" t="b">
        <v>1</v>
      </c>
      <c r="F74" s="10">
        <v>2.5461935231648616E-6</v>
      </c>
      <c r="G74" s="10">
        <v>9.0503742966927344E-5</v>
      </c>
      <c r="H74" s="10">
        <v>1.248331899825746E-10</v>
      </c>
      <c r="I74" s="10">
        <v>7.3767151089334441E-6</v>
      </c>
      <c r="J74" s="10">
        <v>1.3503311959538169E-6</v>
      </c>
      <c r="K74" s="10">
        <v>5.5399966477427265E-6</v>
      </c>
      <c r="L74" s="10">
        <v>1.2228599436426064E-10</v>
      </c>
    </row>
    <row r="75" spans="2:12" x14ac:dyDescent="0.3">
      <c r="D75" s="5"/>
      <c r="E75" s="5"/>
      <c r="F75" s="10"/>
      <c r="G75" s="10"/>
      <c r="H75" s="10"/>
      <c r="I75" s="10"/>
      <c r="J75" s="10"/>
      <c r="K75" s="10"/>
      <c r="L75" s="10"/>
    </row>
    <row r="77" spans="2:12" x14ac:dyDescent="0.3">
      <c r="B77" t="s">
        <v>69</v>
      </c>
      <c r="D77" s="5" t="str" cm="1">
        <f t="array" ref="D77:K93">_xll.RScript.Evaluate(B77)</f>
        <v>Index</v>
      </c>
      <c r="E77" s="5" t="str">
        <v>Adjacent</v>
      </c>
      <c r="F77" s="5" t="str">
        <v>Area</v>
      </c>
      <c r="G77" s="5" t="str">
        <v>Elevation</v>
      </c>
      <c r="H77" s="5" t="str">
        <v>Endemics</v>
      </c>
      <c r="I77" s="5" t="str">
        <v>Nearest</v>
      </c>
      <c r="J77" s="5" t="str">
        <v>Scruz</v>
      </c>
      <c r="K77" s="5" t="str">
        <v>Species</v>
      </c>
    </row>
    <row r="78" spans="2:12" x14ac:dyDescent="0.3">
      <c r="D78" s="5" t="str">
        <v>Mean</v>
      </c>
      <c r="E78" s="10">
        <v>261.0983333333333</v>
      </c>
      <c r="F78" s="11">
        <v>261.70866666666666</v>
      </c>
      <c r="G78" s="10">
        <v>368.03333333333336</v>
      </c>
      <c r="H78" s="10">
        <v>26.1</v>
      </c>
      <c r="I78" s="10">
        <v>10.06</v>
      </c>
      <c r="J78" s="10">
        <v>56.976666666666667</v>
      </c>
      <c r="K78" s="10">
        <v>85.233333333333334</v>
      </c>
    </row>
    <row r="79" spans="2:12" x14ac:dyDescent="0.3">
      <c r="D79" s="5" t="str">
        <v>Std.Dev</v>
      </c>
      <c r="E79" s="10">
        <v>864.51896664973538</v>
      </c>
      <c r="F79" s="11">
        <v>864.11051889224791</v>
      </c>
      <c r="G79" s="10">
        <v>421.60493710167316</v>
      </c>
      <c r="H79" s="10">
        <v>27.331111488053569</v>
      </c>
      <c r="I79" s="10">
        <v>14.274636295867939</v>
      </c>
      <c r="J79" s="10">
        <v>68.032333506200189</v>
      </c>
      <c r="K79" s="10">
        <v>114.63305274487458</v>
      </c>
    </row>
    <row r="80" spans="2:12" x14ac:dyDescent="0.3">
      <c r="D80" s="5" t="str">
        <v>Min</v>
      </c>
      <c r="E80" s="10">
        <v>0.03</v>
      </c>
      <c r="F80" s="10">
        <v>0.01</v>
      </c>
      <c r="G80" s="10">
        <v>25</v>
      </c>
      <c r="H80" s="10">
        <v>0</v>
      </c>
      <c r="I80" s="10">
        <v>0.2</v>
      </c>
      <c r="J80" s="10">
        <v>0</v>
      </c>
      <c r="K80" s="10">
        <v>2</v>
      </c>
    </row>
    <row r="81" spans="4:11" x14ac:dyDescent="0.3">
      <c r="D81" s="5" t="str">
        <v>Q1</v>
      </c>
      <c r="E81" s="10">
        <v>0.52</v>
      </c>
      <c r="F81" s="10">
        <v>0.23</v>
      </c>
      <c r="G81" s="10">
        <v>94</v>
      </c>
      <c r="H81" s="10">
        <v>7</v>
      </c>
      <c r="I81" s="10">
        <v>0.7</v>
      </c>
      <c r="J81" s="10">
        <v>10.7</v>
      </c>
      <c r="K81" s="10">
        <v>12</v>
      </c>
    </row>
    <row r="82" spans="4:11" x14ac:dyDescent="0.3">
      <c r="D82" s="5" t="str">
        <v>Median</v>
      </c>
      <c r="E82" s="10">
        <v>2.59</v>
      </c>
      <c r="F82" s="10">
        <v>2.59</v>
      </c>
      <c r="G82" s="10">
        <v>192</v>
      </c>
      <c r="H82" s="10">
        <v>18</v>
      </c>
      <c r="I82" s="10">
        <v>3.05</v>
      </c>
      <c r="J82" s="10">
        <v>46.65</v>
      </c>
      <c r="K82" s="10">
        <v>42</v>
      </c>
    </row>
    <row r="83" spans="4:11" x14ac:dyDescent="0.3">
      <c r="D83" s="5" t="str">
        <v>Q3</v>
      </c>
      <c r="E83" s="10">
        <v>59.56</v>
      </c>
      <c r="F83" s="10">
        <v>59.56</v>
      </c>
      <c r="G83" s="10">
        <v>458</v>
      </c>
      <c r="H83" s="10">
        <v>33</v>
      </c>
      <c r="I83" s="10">
        <v>10.7</v>
      </c>
      <c r="J83" s="10">
        <v>85.9</v>
      </c>
      <c r="K83" s="10">
        <v>97</v>
      </c>
    </row>
    <row r="84" spans="4:11" x14ac:dyDescent="0.3">
      <c r="D84" s="5" t="str">
        <v>Max</v>
      </c>
      <c r="E84" s="10">
        <v>4669.32</v>
      </c>
      <c r="F84" s="10">
        <v>4669.32</v>
      </c>
      <c r="G84" s="10">
        <v>1707</v>
      </c>
      <c r="H84" s="10">
        <v>95</v>
      </c>
      <c r="I84" s="10">
        <v>47.4</v>
      </c>
      <c r="J84" s="10">
        <v>290.2</v>
      </c>
      <c r="K84" s="10">
        <v>444</v>
      </c>
    </row>
    <row r="85" spans="4:11" x14ac:dyDescent="0.3">
      <c r="D85" s="5" t="str">
        <v>MAD</v>
      </c>
      <c r="E85" s="10">
        <v>3.6916739999999995</v>
      </c>
      <c r="F85" s="10">
        <v>3.7806299999999995</v>
      </c>
      <c r="G85" s="10">
        <v>175.68809999999999</v>
      </c>
      <c r="H85" s="10">
        <v>19.273799999999998</v>
      </c>
      <c r="I85" s="10">
        <v>3.6323699999999994</v>
      </c>
      <c r="J85" s="10">
        <v>54.114899999999999</v>
      </c>
      <c r="K85" s="10">
        <v>48.925799999999995</v>
      </c>
    </row>
    <row r="86" spans="4:11" x14ac:dyDescent="0.3">
      <c r="D86" s="5" t="str">
        <v>IQR</v>
      </c>
      <c r="E86" s="10">
        <v>58.717500000000001</v>
      </c>
      <c r="F86" s="10">
        <v>58.980000000000004</v>
      </c>
      <c r="G86" s="10">
        <v>337.5</v>
      </c>
      <c r="H86" s="10">
        <v>25</v>
      </c>
      <c r="I86" s="10">
        <v>9.2249999999999979</v>
      </c>
      <c r="J86" s="10">
        <v>70.050000000000011</v>
      </c>
      <c r="K86" s="10">
        <v>83</v>
      </c>
    </row>
    <row r="87" spans="4:11" x14ac:dyDescent="0.3">
      <c r="D87" s="5" t="str">
        <v>CV</v>
      </c>
      <c r="E87" s="10">
        <v>3.311085733917881</v>
      </c>
      <c r="F87" s="10">
        <v>3.3018032222557192</v>
      </c>
      <c r="G87" s="10">
        <v>1.1455618252921107</v>
      </c>
      <c r="H87" s="10">
        <v>1.0471690225307879</v>
      </c>
      <c r="I87" s="10">
        <v>1.4189499300067534</v>
      </c>
      <c r="J87" s="10">
        <v>1.1940384983244636</v>
      </c>
      <c r="K87" s="10">
        <v>1.3449321792515594</v>
      </c>
    </row>
    <row r="88" spans="4:11" x14ac:dyDescent="0.3">
      <c r="D88" s="5" t="str">
        <v>Skewness</v>
      </c>
      <c r="E88" s="10">
        <v>4.419358952515279</v>
      </c>
      <c r="F88" s="10">
        <v>4.4233469541699479</v>
      </c>
      <c r="G88" s="10">
        <v>1.7401918468264848</v>
      </c>
      <c r="H88" s="10">
        <v>1.271630036385889</v>
      </c>
      <c r="I88" s="10">
        <v>1.4402848888460089</v>
      </c>
      <c r="J88" s="10">
        <v>2.048442700186337</v>
      </c>
      <c r="K88" s="10">
        <v>1.7070240773729675</v>
      </c>
    </row>
    <row r="89" spans="4:11" x14ac:dyDescent="0.3">
      <c r="D89" s="5" t="str">
        <v>SE.Skewness</v>
      </c>
      <c r="E89" s="10">
        <v>0.42689239595123812</v>
      </c>
      <c r="F89" s="10">
        <v>0.42689239595123812</v>
      </c>
      <c r="G89" s="10">
        <v>0.42689239595123812</v>
      </c>
      <c r="H89" s="10">
        <v>0.42689239595123812</v>
      </c>
      <c r="I89" s="10">
        <v>0.42689239595123812</v>
      </c>
      <c r="J89" s="10">
        <v>0.42689239595123812</v>
      </c>
      <c r="K89" s="10">
        <v>0.42689239595123812</v>
      </c>
    </row>
    <row r="90" spans="4:11" x14ac:dyDescent="0.3">
      <c r="D90" s="5" t="str">
        <v>Kurtosis</v>
      </c>
      <c r="E90" s="10">
        <v>19.551920733542737</v>
      </c>
      <c r="F90" s="10">
        <v>19.581949964764725</v>
      </c>
      <c r="G90" s="10">
        <v>2.3868726234649236</v>
      </c>
      <c r="H90" s="10">
        <v>0.41972290364693077</v>
      </c>
      <c r="I90" s="10">
        <v>0.61573878501966917</v>
      </c>
      <c r="J90" s="10">
        <v>4.1366202471255162</v>
      </c>
      <c r="K90" s="10">
        <v>1.8758336902513264</v>
      </c>
    </row>
    <row r="91" spans="4:11" x14ac:dyDescent="0.3">
      <c r="D91" s="5" t="str">
        <v>N.Valid</v>
      </c>
      <c r="E91" s="10">
        <v>30</v>
      </c>
      <c r="F91" s="10">
        <v>30</v>
      </c>
      <c r="G91" s="10">
        <v>30</v>
      </c>
      <c r="H91" s="10">
        <v>30</v>
      </c>
      <c r="I91" s="10">
        <v>30</v>
      </c>
      <c r="J91" s="10">
        <v>30</v>
      </c>
      <c r="K91" s="10">
        <v>30</v>
      </c>
    </row>
    <row r="92" spans="4:11" x14ac:dyDescent="0.3">
      <c r="D92" s="5" t="str">
        <v>N</v>
      </c>
      <c r="E92" s="10">
        <v>30</v>
      </c>
      <c r="F92" s="10">
        <v>30</v>
      </c>
      <c r="G92" s="10">
        <v>30</v>
      </c>
      <c r="H92" s="10">
        <v>30</v>
      </c>
      <c r="I92" s="10">
        <v>30</v>
      </c>
      <c r="J92" s="10">
        <v>30</v>
      </c>
      <c r="K92" s="10">
        <v>30</v>
      </c>
    </row>
    <row r="93" spans="4:11" x14ac:dyDescent="0.3">
      <c r="D93" s="5" t="str">
        <v>Pct.Valid</v>
      </c>
      <c r="E93" s="10">
        <v>100</v>
      </c>
      <c r="F93" s="10">
        <v>100</v>
      </c>
      <c r="G93" s="10">
        <v>100</v>
      </c>
      <c r="H93" s="10">
        <v>100</v>
      </c>
      <c r="I93" s="10">
        <v>100</v>
      </c>
      <c r="J93" s="10">
        <v>100</v>
      </c>
      <c r="K93" s="10">
        <v>100</v>
      </c>
    </row>
  </sheetData>
  <conditionalFormatting sqref="A1:XFD3 A4:C4 E4:XFD4 A5:XFD15 A16:J16 L16:XFD16 B17:D19 E17:XFD28 A17:A31 B20:C30 D22:D30 E29 G29 I29:XFD29 E30:XFD31 A32:XFD32 B33 F33:XFD38 A33:A43 D34:D36 C34:C43 D38:D39 F39:G39 I39:XFD39 F40:XFD41 G42:XFD43 A44:C45 F44:XFD45 A46:XFD46 F47:XFD47 A47:C49 E48:XFD49 E50:F50 H50:XFD50 C50:C52 A50:A63 E51:XFD52 B53:XFD63 A64:XFD1048576">
    <cfRule type="beginsWith" dxfId="1" priority="2" operator="beginsWith" text="#">
      <formula>LEFT(A1,LEN("#"))="#"</formula>
    </cfRule>
  </conditionalFormatting>
  <conditionalFormatting sqref="E43">
    <cfRule type="beginsWith" dxfId="0" priority="1" operator="beginsWith" text="#">
      <formula>LEFT(E43,LEN("#"))="#"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3D506E-319A-45E9-BA4A-E4FADEDB8D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Libraries</vt:lpstr>
      <vt:lpstr>Datasets</vt:lpstr>
      <vt:lpstr>Descriptive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Gladstone</dc:creator>
  <cp:lastModifiedBy>Adam Gladstone</cp:lastModifiedBy>
  <dcterms:created xsi:type="dcterms:W3CDTF">2025-07-21T09:31:22Z</dcterms:created>
  <dcterms:modified xsi:type="dcterms:W3CDTF">2025-07-27T09:22:08Z</dcterms:modified>
</cp:coreProperties>
</file>